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F:\_Clouds\Dropbox\Karate\FMK\2_COMPETICOES\_2026\Boletim da Prova\"/>
    </mc:Choice>
  </mc:AlternateContent>
  <xr:revisionPtr revIDLastSave="0" documentId="13_ncr:20001_{F5E05C4C-CB6F-4611-B242-0C687752D7C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scrição de Atletas" sheetId="1" r:id="rId1"/>
    <sheet name="Configuração" sheetId="2" r:id="rId2"/>
  </sheets>
  <calcPr calcId="181029"/>
  <fileRecoveryPr repairLoad="1"/>
</workbook>
</file>

<file path=xl/calcChain.xml><?xml version="1.0" encoding="utf-8"?>
<calcChain xmlns="http://schemas.openxmlformats.org/spreadsheetml/2006/main">
  <c r="C81" i="1" l="1"/>
  <c r="D81" i="1" s="1"/>
  <c r="C80" i="1"/>
  <c r="D80" i="1" s="1"/>
  <c r="C79" i="1"/>
  <c r="D79" i="1" s="1"/>
  <c r="C78" i="1"/>
  <c r="D78" i="1" s="1"/>
  <c r="C77" i="1"/>
  <c r="B77" i="1"/>
  <c r="C76" i="1"/>
  <c r="B76" i="1"/>
  <c r="D76" i="1" s="1"/>
  <c r="C75" i="1"/>
  <c r="B75" i="1"/>
  <c r="D75" i="1" s="1"/>
  <c r="D74" i="1"/>
  <c r="C74" i="1"/>
  <c r="H69" i="1"/>
  <c r="E69" i="1"/>
  <c r="B69" i="1"/>
  <c r="H68" i="1"/>
  <c r="B68" i="1"/>
  <c r="B67" i="1"/>
  <c r="E66" i="1"/>
  <c r="B66" i="1"/>
  <c r="E65" i="1"/>
  <c r="B65" i="1"/>
  <c r="H67" i="1" s="1"/>
  <c r="J59" i="1"/>
  <c r="I59" i="1"/>
  <c r="D59" i="1"/>
  <c r="A59" i="1"/>
  <c r="J58" i="1"/>
  <c r="I58" i="1"/>
  <c r="D58" i="1"/>
  <c r="J57" i="1"/>
  <c r="I57" i="1"/>
  <c r="D57" i="1"/>
  <c r="J56" i="1"/>
  <c r="I56" i="1"/>
  <c r="D56" i="1"/>
  <c r="J55" i="1"/>
  <c r="I55" i="1"/>
  <c r="D55" i="1"/>
  <c r="J54" i="1"/>
  <c r="I54" i="1"/>
  <c r="D54" i="1"/>
  <c r="J53" i="1"/>
  <c r="I53" i="1"/>
  <c r="D53" i="1"/>
  <c r="J52" i="1"/>
  <c r="I52" i="1"/>
  <c r="D52" i="1"/>
  <c r="J51" i="1"/>
  <c r="I51" i="1"/>
  <c r="D51" i="1"/>
  <c r="J50" i="1"/>
  <c r="I50" i="1"/>
  <c r="D50" i="1"/>
  <c r="J49" i="1"/>
  <c r="I49" i="1"/>
  <c r="D49" i="1"/>
  <c r="J48" i="1"/>
  <c r="I48" i="1"/>
  <c r="D48" i="1"/>
  <c r="J47" i="1"/>
  <c r="I47" i="1"/>
  <c r="D47" i="1"/>
  <c r="J46" i="1"/>
  <c r="I46" i="1"/>
  <c r="D46" i="1"/>
  <c r="J45" i="1"/>
  <c r="I45" i="1"/>
  <c r="D45" i="1"/>
  <c r="J44" i="1"/>
  <c r="I44" i="1"/>
  <c r="D44" i="1"/>
  <c r="J43" i="1"/>
  <c r="I43" i="1"/>
  <c r="D43" i="1"/>
  <c r="J42" i="1"/>
  <c r="I42" i="1"/>
  <c r="D42" i="1"/>
  <c r="J41" i="1"/>
  <c r="I41" i="1"/>
  <c r="D41" i="1"/>
  <c r="J40" i="1"/>
  <c r="I40" i="1"/>
  <c r="D40" i="1"/>
  <c r="J39" i="1"/>
  <c r="I39" i="1"/>
  <c r="D39" i="1"/>
  <c r="J38" i="1"/>
  <c r="I38" i="1"/>
  <c r="D38" i="1"/>
  <c r="J37" i="1"/>
  <c r="I37" i="1"/>
  <c r="D37" i="1"/>
  <c r="J36" i="1"/>
  <c r="I36" i="1"/>
  <c r="D36" i="1"/>
  <c r="J35" i="1"/>
  <c r="I35" i="1"/>
  <c r="D35" i="1"/>
  <c r="J34" i="1"/>
  <c r="I34" i="1"/>
  <c r="D34" i="1"/>
  <c r="J33" i="1"/>
  <c r="I33" i="1"/>
  <c r="D33" i="1"/>
  <c r="J32" i="1"/>
  <c r="I32" i="1"/>
  <c r="D32" i="1"/>
  <c r="J31" i="1"/>
  <c r="I31" i="1"/>
  <c r="D31" i="1"/>
  <c r="J30" i="1"/>
  <c r="I30" i="1"/>
  <c r="D30" i="1"/>
  <c r="J29" i="1"/>
  <c r="I29" i="1"/>
  <c r="D29" i="1"/>
  <c r="J28" i="1"/>
  <c r="I28" i="1"/>
  <c r="D28" i="1"/>
  <c r="J27" i="1"/>
  <c r="I27" i="1"/>
  <c r="D27" i="1"/>
  <c r="J26" i="1"/>
  <c r="I26" i="1"/>
  <c r="D26" i="1"/>
  <c r="J25" i="1"/>
  <c r="I25" i="1"/>
  <c r="D25" i="1"/>
  <c r="J24" i="1"/>
  <c r="I24" i="1"/>
  <c r="D24" i="1"/>
  <c r="J23" i="1"/>
  <c r="I23" i="1"/>
  <c r="D23" i="1"/>
  <c r="J22" i="1"/>
  <c r="I22" i="1"/>
  <c r="D22" i="1"/>
  <c r="J21" i="1"/>
  <c r="I21" i="1"/>
  <c r="D21" i="1"/>
  <c r="J20" i="1"/>
  <c r="I20" i="1"/>
  <c r="D20" i="1"/>
  <c r="J19" i="1"/>
  <c r="I19" i="1"/>
  <c r="D19" i="1"/>
  <c r="J18" i="1"/>
  <c r="I18" i="1"/>
  <c r="D18" i="1"/>
  <c r="J17" i="1"/>
  <c r="I17" i="1"/>
  <c r="D17" i="1"/>
  <c r="J16" i="1"/>
  <c r="I16" i="1"/>
  <c r="D16" i="1"/>
  <c r="J15" i="1"/>
  <c r="I15" i="1"/>
  <c r="J14" i="1"/>
  <c r="I14" i="1"/>
  <c r="J13" i="1"/>
  <c r="I13" i="1"/>
  <c r="J12" i="1"/>
  <c r="I12" i="1"/>
  <c r="J11" i="1"/>
  <c r="I11" i="1"/>
  <c r="J10" i="1"/>
  <c r="I10" i="1"/>
  <c r="J6" i="1"/>
  <c r="E67" i="1" l="1"/>
  <c r="D77" i="1"/>
  <c r="D83" i="1" s="1"/>
  <c r="H66" i="1"/>
  <c r="E68" i="1" l="1"/>
  <c r="D86" i="1"/>
  <c r="H65" i="1" s="1"/>
</calcChain>
</file>

<file path=xl/sharedStrings.xml><?xml version="1.0" encoding="utf-8"?>
<sst xmlns="http://schemas.openxmlformats.org/spreadsheetml/2006/main" count="102" uniqueCount="85">
  <si>
    <t>FICHA DE INSCRIÇÃO DE ATLETAS — CAMPEONATO NACIONAL DE KARATÉ</t>
  </si>
  <si>
    <t>DADOS DO DOJO / RESPONSÁVEL</t>
  </si>
  <si>
    <t>Nome do responsável</t>
  </si>
  <si>
    <t>Dojo / Clube</t>
  </si>
  <si>
    <t>Associação</t>
  </si>
  <si>
    <t>Província</t>
  </si>
  <si>
    <t>Telefone</t>
  </si>
  <si>
    <t>E-mail</t>
  </si>
  <si>
    <t>Campeonato</t>
  </si>
  <si>
    <t>Campeonato Nacional 2026</t>
  </si>
  <si>
    <t>Local</t>
  </si>
  <si>
    <t>Maputo</t>
  </si>
  <si>
    <t>Data</t>
  </si>
  <si>
    <t>15–16/08/2026</t>
  </si>
  <si>
    <t>Taxa do Dojo</t>
  </si>
  <si>
    <t>N.º</t>
  </si>
  <si>
    <t>Nome completo</t>
  </si>
  <si>
    <t>Data de nascimento</t>
  </si>
  <si>
    <t>Idade</t>
  </si>
  <si>
    <t>Peso (kg)</t>
  </si>
  <si>
    <t>Sexo</t>
  </si>
  <si>
    <t>Competição</t>
  </si>
  <si>
    <t>Dorsal</t>
  </si>
  <si>
    <t>Valor (MT)</t>
  </si>
  <si>
    <t>RESUMO AUTOMÁTICO DA INSCRIÇÃO</t>
  </si>
  <si>
    <t>Indicador</t>
  </si>
  <si>
    <t>Resultado</t>
  </si>
  <si>
    <t>Total de atletas</t>
  </si>
  <si>
    <t>Total feminino</t>
  </si>
  <si>
    <t>Total por pagar</t>
  </si>
  <si>
    <t>Atletas em Kata</t>
  </si>
  <si>
    <t>Total masculino</t>
  </si>
  <si>
    <t>Vagas preenchidas</t>
  </si>
  <si>
    <t>Atletas em Kumite</t>
  </si>
  <si>
    <t>Total das competições</t>
  </si>
  <si>
    <t>Vagas disponíveis</t>
  </si>
  <si>
    <t>Atletas em Ambos</t>
  </si>
  <si>
    <t>Total geral</t>
  </si>
  <si>
    <t>Responsável</t>
  </si>
  <si>
    <t>Total pago</t>
  </si>
  <si>
    <t>Dojo</t>
  </si>
  <si>
    <t>TABELA OFICIAL DE PREÇOS E SERVIÇOS ADICIONAIS</t>
  </si>
  <si>
    <t>Descrição</t>
  </si>
  <si>
    <t>Quantidade</t>
  </si>
  <si>
    <t>Preço unitário</t>
  </si>
  <si>
    <t>Total</t>
  </si>
  <si>
    <t>Observação</t>
  </si>
  <si>
    <t>Inscrição do Clube / Dojo</t>
  </si>
  <si>
    <t>Obrigatória e automática</t>
  </si>
  <si>
    <t>Kata individual</t>
  </si>
  <si>
    <t>Calculado pela lista de atletas</t>
  </si>
  <si>
    <t>Kumite individual</t>
  </si>
  <si>
    <t>Kata e Kumite individual</t>
  </si>
  <si>
    <t>Equipa de Kata</t>
  </si>
  <si>
    <t>Preencher quantidade de equipas</t>
  </si>
  <si>
    <t>Equipa de Kumite</t>
  </si>
  <si>
    <t>Gashuku</t>
  </si>
  <si>
    <t>Preencher número de participantes</t>
  </si>
  <si>
    <t>Protesto</t>
  </si>
  <si>
    <t>Preencher apenas quando aplicável</t>
  </si>
  <si>
    <t>TOTAL GERAL DA INSCRIÇÃO</t>
  </si>
  <si>
    <t>Nota: a taxa do Clube/Dojo é fixa em 700,00 MT e já está incluída automaticamente. As quantidades de equipas, participantes do Gashuku e protestos devem ser preenchidas nas células amarelas.</t>
  </si>
  <si>
    <t>TAXAS OFICIAIS DO CAMPEONATO</t>
  </si>
  <si>
    <t>Províncias</t>
  </si>
  <si>
    <t>Cabo Delgado</t>
  </si>
  <si>
    <t>Niassa</t>
  </si>
  <si>
    <t>Nampula</t>
  </si>
  <si>
    <t>Zambézia</t>
  </si>
  <si>
    <t>Tete</t>
  </si>
  <si>
    <t>Manica</t>
  </si>
  <si>
    <t>Gashuku — por participante</t>
  </si>
  <si>
    <t>Sofala</t>
  </si>
  <si>
    <t>Taxa de protesto</t>
  </si>
  <si>
    <t>Inhambane</t>
  </si>
  <si>
    <t>Gaza</t>
  </si>
  <si>
    <t>ORIENTAÇÕES</t>
  </si>
  <si>
    <t>Maputo Província</t>
  </si>
  <si>
    <t>1</t>
  </si>
  <si>
    <t>A taxa do Clube/Dojo é incluída automaticamente no total geral.</t>
  </si>
  <si>
    <t>Maputo Cidade</t>
  </si>
  <si>
    <t>2</t>
  </si>
  <si>
    <t>A idade e o valor individual são calculados automaticamente.</t>
  </si>
  <si>
    <t>3</t>
  </si>
  <si>
    <t>As quantidades de equipas, Gashuku e protestos são preenchidas na ficha principal.</t>
  </si>
  <si>
    <t>Cell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</si>
</sst>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&quot;MT&quot;"/>
    <numFmt numFmtId="165" formatCode="dd/mm/yyyy"/>
    <numFmt numFmtId="166" formatCode="0.0"/>
    <numFmt numFmtId="167" formatCode="#,##0.00\ &quot;MT&quot;"/>
  </numFmts>
  <fonts count="8">
    <font>
      <sz val="11"/>
      <name val="Carlito"/>
    </font>
    <font>
      <b/>
      <sz val="13"/>
      <color rgb="FFFFFFFF"/>
      <name val="Carlito"/>
    </font>
    <font>
      <b/>
      <sz val="11"/>
      <name val="Carlito"/>
    </font>
    <font>
      <b/>
      <sz val="11"/>
      <color rgb="FFFFFFFF"/>
      <name val="Carlito"/>
    </font>
    <font>
      <b/>
      <sz val="16"/>
      <color rgb="FFFFFFFF"/>
      <name val="Carlito"/>
    </font>
    <font>
      <i/>
      <sz val="11"/>
      <color rgb="FF92400E"/>
      <name val="Carlito"/>
    </font>
    <font>
      <b/>
      <i/>
      <sz val="11"/>
      <color rgb="FFFFFFFF"/>
      <name val="Carlito"/>
    </font>
    <font>
      <b/>
      <sz val="11"/>
      <color rgb="FF92400E"/>
      <name val="Carlito"/>
    </font>
  </fonts>
  <fills count="11">
    <fill>
      <patternFill patternType="none"/>
    </fill>
    <fill>
      <patternFill patternType="gray125"/>
    </fill>
    <fill>
      <patternFill patternType="solid">
        <fgColor rgb="FF1F2937"/>
      </patternFill>
    </fill>
    <fill>
      <patternFill patternType="solid">
        <fgColor rgb="FFB91C1C"/>
      </patternFill>
    </fill>
    <fill>
      <patternFill patternType="solid">
        <fgColor rgb="FF166534"/>
      </patternFill>
    </fill>
    <fill>
      <patternFill patternType="solid">
        <fgColor rgb="FFE5E7EB"/>
      </patternFill>
    </fill>
    <fill>
      <patternFill patternType="solid">
        <fgColor rgb="FFFEF3C7"/>
      </patternFill>
    </fill>
    <fill>
      <patternFill patternType="solid">
        <fgColor rgb="FF1F2937"/>
      </patternFill>
    </fill>
    <fill>
      <patternFill patternType="solid">
        <fgColor rgb="FF166534"/>
      </patternFill>
    </fill>
    <fill>
      <patternFill patternType="solid">
        <fgColor rgb="FFB91C1C"/>
      </patternFill>
    </fill>
    <fill>
      <patternFill patternType="solid">
        <fgColor rgb="FFFEF3C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164" fontId="0" fillId="0" borderId="0" xfId="0" applyNumberFormat="1"/>
    <xf numFmtId="0" fontId="3" fillId="3" borderId="0" xfId="0" applyFont="1" applyFill="1"/>
    <xf numFmtId="0" fontId="3" fillId="4" borderId="0" xfId="0" applyFont="1" applyFill="1"/>
    <xf numFmtId="0" fontId="0" fillId="0" borderId="0" xfId="0" applyAlignment="1">
      <alignment wrapText="1"/>
    </xf>
    <xf numFmtId="0" fontId="2" fillId="5" borderId="0" xfId="0" applyFont="1" applyFill="1"/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166" fontId="0" fillId="0" borderId="0" xfId="0" applyNumberFormat="1" applyAlignment="1">
      <alignment vertical="center"/>
    </xf>
    <xf numFmtId="0" fontId="2" fillId="5" borderId="0" xfId="0" applyFont="1" applyFill="1" applyAlignment="1">
      <alignment horizontal="center"/>
    </xf>
    <xf numFmtId="167" fontId="0" fillId="0" borderId="0" xfId="0" applyNumberFormat="1"/>
    <xf numFmtId="167" fontId="3" fillId="4" borderId="0" xfId="0" applyNumberFormat="1" applyFont="1" applyFill="1"/>
    <xf numFmtId="167" fontId="0" fillId="0" borderId="0" xfId="0" applyNumberFormat="1" applyAlignment="1">
      <alignment wrapText="1"/>
    </xf>
    <xf numFmtId="0" fontId="3" fillId="8" borderId="0" xfId="0" applyFont="1" applyFill="1"/>
    <xf numFmtId="167" fontId="0" fillId="0" borderId="0" xfId="0" applyNumberFormat="1" applyAlignment="1">
      <alignment vertical="center"/>
    </xf>
    <xf numFmtId="0" fontId="3" fillId="7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10" borderId="0" xfId="0" applyFont="1" applyFill="1" applyAlignment="1">
      <alignment horizontal="center" vertical="center"/>
    </xf>
    <xf numFmtId="167" fontId="3" fillId="8" borderId="0" xfId="0" applyNumberFormat="1" applyFont="1" applyFill="1"/>
    <xf numFmtId="167" fontId="7" fillId="10" borderId="0" xfId="0" applyNumberFormat="1" applyFont="1" applyFill="1"/>
    <xf numFmtId="0" fontId="4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0" fontId="6" fillId="9" borderId="0" xfId="0" applyFont="1" applyFill="1" applyAlignment="1">
      <alignment horizontal="center" vertical="center" wrapText="1"/>
    </xf>
    <xf numFmtId="0" fontId="5" fillId="6" borderId="0" xfId="0" applyFont="1" applyFill="1" applyAlignment="1">
      <alignment vertical="center" wrapText="1"/>
    </xf>
    <xf numFmtId="0" fontId="3" fillId="8" borderId="0" xfId="0" applyFont="1" applyFill="1"/>
    <xf numFmtId="0" fontId="5" fillId="10" borderId="0" xfId="0" applyFont="1" applyFill="1" applyAlignment="1">
      <alignment vertical="center" wrapText="1"/>
    </xf>
    <xf numFmtId="0" fontId="1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Atletas" displayName="TabelaAtletas" ref="A9:J59">
  <tableColumns count="10">
    <tableColumn id="1" xr3:uid="{00000000-0010-0000-0000-000001000000}" name="N.º"/>
    <tableColumn id="2" xr3:uid="{00000000-0010-0000-0000-000002000000}" name="Nome completo"/>
    <tableColumn id="3" xr3:uid="{00000000-0010-0000-0000-000003000000}" name="Data de nascimento"/>
    <tableColumn id="4" xr3:uid="{00000000-0010-0000-0000-000004000000}" name="Idade"/>
    <tableColumn id="5" xr3:uid="{00000000-0010-0000-0000-000005000000}" name="Peso (kg)"/>
    <tableColumn id="6" xr3:uid="{00000000-0010-0000-0000-000006000000}" name="Sexo"/>
    <tableColumn id="7" xr3:uid="{00000000-0010-0000-0000-000007000000}" name="Competição"/>
    <tableColumn id="8" xr3:uid="{00000000-0010-0000-0000-000008000000}" name="Dorsal"/>
    <tableColumn id="9" xr3:uid="{00000000-0010-0000-0000-000009000000}" name="Dojo / Clube"/>
    <tableColumn id="10" xr3:uid="{00000000-0010-0000-0000-00000A000000}" name="Valor (MT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9"/>
  <sheetViews>
    <sheetView tabSelected="1" workbookViewId="0">
      <pane ySplit="9" topLeftCell="A37" activePane="bottomLeft" state="frozen"/>
      <selection pane="bottomLeft" activeCell="J15" sqref="J15"/>
    </sheetView>
  </sheetViews>
  <sheetFormatPr defaultRowHeight="14.25"/>
  <cols>
    <col min="1" max="1" width="28" customWidth="1"/>
    <col min="2" max="2" width="13" customWidth="1"/>
    <col min="3" max="4" width="16" customWidth="1"/>
    <col min="5" max="5" width="30" customWidth="1"/>
    <col min="6" max="6" width="13" customWidth="1"/>
    <col min="7" max="7" width="14" customWidth="1"/>
    <col min="8" max="8" width="13" bestFit="1" customWidth="1"/>
    <col min="9" max="9" width="22" customWidth="1"/>
    <col min="10" max="10" width="14" customWidth="1"/>
  </cols>
  <sheetData>
    <row r="1" spans="1:10" ht="27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7" customHeight="1">
      <c r="A2" s="23"/>
      <c r="B2" s="23"/>
      <c r="C2" s="23"/>
      <c r="D2" s="23"/>
      <c r="E2" s="23"/>
      <c r="F2" s="23"/>
      <c r="G2" s="23"/>
      <c r="H2" s="23"/>
      <c r="I2" s="23"/>
      <c r="J2" s="23"/>
    </row>
    <row r="4" spans="1:10" ht="15">
      <c r="A4" s="24" t="s">
        <v>1</v>
      </c>
      <c r="B4" s="24"/>
      <c r="C4" s="24"/>
      <c r="D4" s="24"/>
      <c r="E4" s="24"/>
      <c r="F4" s="24"/>
      <c r="G4" s="24"/>
      <c r="H4" s="24"/>
      <c r="I4" s="24"/>
      <c r="J4" s="24"/>
    </row>
    <row r="5" spans="1:10" ht="15">
      <c r="A5" s="6" t="s">
        <v>2</v>
      </c>
      <c r="C5" s="6" t="s">
        <v>3</v>
      </c>
      <c r="E5" s="6" t="s">
        <v>4</v>
      </c>
      <c r="G5" s="6" t="s">
        <v>5</v>
      </c>
      <c r="I5" s="6" t="s">
        <v>6</v>
      </c>
    </row>
    <row r="6" spans="1:10" ht="15">
      <c r="A6" s="6" t="s">
        <v>84</v>
      </c>
      <c r="C6" s="6" t="s">
        <v>8</v>
      </c>
      <c r="D6" t="s">
        <v>9</v>
      </c>
      <c r="E6" s="6" t="s">
        <v>10</v>
      </c>
      <c r="F6" t="s">
        <v>11</v>
      </c>
      <c r="G6" s="6" t="s">
        <v>12</v>
      </c>
      <c r="H6" t="s">
        <v>13</v>
      </c>
      <c r="I6" s="6" t="s">
        <v>14</v>
      </c>
      <c r="J6" s="12">
        <f>Configuração!$B$2</f>
        <v>700</v>
      </c>
    </row>
    <row r="7" spans="1:10" ht="15">
      <c r="A7" s="6" t="s">
        <v>7</v>
      </c>
    </row>
    <row r="9" spans="1:10" ht="30" customHeight="1">
      <c r="A9" s="7" t="s">
        <v>15</v>
      </c>
      <c r="B9" s="7" t="s">
        <v>16</v>
      </c>
      <c r="C9" s="7" t="s">
        <v>17</v>
      </c>
      <c r="D9" s="7" t="s">
        <v>18</v>
      </c>
      <c r="E9" s="7" t="s">
        <v>19</v>
      </c>
      <c r="F9" s="7" t="s">
        <v>20</v>
      </c>
      <c r="G9" s="7" t="s">
        <v>21</v>
      </c>
      <c r="H9" s="7" t="s">
        <v>22</v>
      </c>
      <c r="I9" s="7" t="s">
        <v>3</v>
      </c>
      <c r="J9" s="7" t="s">
        <v>23</v>
      </c>
    </row>
    <row r="10" spans="1:10">
      <c r="A10" s="8">
        <v>1</v>
      </c>
      <c r="B10" s="8"/>
      <c r="C10" s="9"/>
      <c r="D10" s="8"/>
      <c r="E10" s="10"/>
      <c r="F10" s="8"/>
      <c r="G10" s="8"/>
      <c r="H10" s="8"/>
      <c r="I10" s="8" t="str">
        <f t="shared" ref="I10:I41" si="0">IF(B10="","",$D$5)</f>
        <v/>
      </c>
      <c r="J10" s="16" t="str">
        <f>IF(G10="","",IF(G10="Kata",Configuração!$B$3,IF(G10="Kumite",Configuração!$B$4,IF(G10="Ambos",Configuração!$B$5,0))))</f>
        <v/>
      </c>
    </row>
    <row r="11" spans="1:10">
      <c r="A11" s="8">
        <v>2</v>
      </c>
      <c r="B11" s="8"/>
      <c r="C11" s="9"/>
      <c r="D11" s="8"/>
      <c r="E11" s="10"/>
      <c r="F11" s="8"/>
      <c r="G11" s="8"/>
      <c r="H11" s="8"/>
      <c r="I11" s="8" t="str">
        <f t="shared" si="0"/>
        <v/>
      </c>
      <c r="J11" s="16" t="str">
        <f>IF(G11="","",IF(G11="Kata",Configuração!$B$3,IF(G11="Kumite",Configuração!$B$4,IF(G11="Ambos",Configuração!$B$5,0))))</f>
        <v/>
      </c>
    </row>
    <row r="12" spans="1:10">
      <c r="A12" s="8">
        <v>3</v>
      </c>
      <c r="B12" s="8"/>
      <c r="C12" s="9"/>
      <c r="D12" s="8"/>
      <c r="E12" s="10"/>
      <c r="F12" s="8"/>
      <c r="G12" s="8"/>
      <c r="H12" s="8"/>
      <c r="I12" s="8" t="str">
        <f t="shared" si="0"/>
        <v/>
      </c>
      <c r="J12" s="16" t="str">
        <f>IF(G12="","",IF(G12="Kata",Configuração!$B$3,IF(G12="Kumite",Configuração!$B$4,IF(G12="Ambos",Configuração!$B$5,0))))</f>
        <v/>
      </c>
    </row>
    <row r="13" spans="1:10">
      <c r="A13" s="8">
        <v>4</v>
      </c>
      <c r="B13" s="8"/>
      <c r="C13" s="9"/>
      <c r="D13" s="8"/>
      <c r="E13" s="10"/>
      <c r="F13" s="8"/>
      <c r="G13" s="8"/>
      <c r="H13" s="8"/>
      <c r="I13" s="8" t="str">
        <f t="shared" si="0"/>
        <v/>
      </c>
      <c r="J13" s="16" t="str">
        <f>IF(G13="","",IF(G13="Kata",Configuração!$B$3,IF(G13="Kumite",Configuração!$B$4,IF(G13="Ambos",Configuração!$B$5,0))))</f>
        <v/>
      </c>
    </row>
    <row r="14" spans="1:10">
      <c r="A14" s="8">
        <v>5</v>
      </c>
      <c r="B14" s="8"/>
      <c r="C14" s="9"/>
      <c r="D14" s="8"/>
      <c r="E14" s="10"/>
      <c r="F14" s="8"/>
      <c r="G14" s="8"/>
      <c r="H14" s="8"/>
      <c r="I14" s="8" t="str">
        <f t="shared" si="0"/>
        <v/>
      </c>
      <c r="J14" s="16" t="str">
        <f>IF(G14="","",IF(G14="Kata",Configuração!$B$3,IF(G14="Kumite",Configuração!$B$4,IF(G14="Ambos",Configuração!$B$5,0))))</f>
        <v/>
      </c>
    </row>
    <row r="15" spans="1:10">
      <c r="A15" s="8">
        <v>6</v>
      </c>
      <c r="B15" s="8"/>
      <c r="C15" s="9"/>
      <c r="D15" s="8"/>
      <c r="E15" s="10"/>
      <c r="F15" s="8"/>
      <c r="G15" s="8"/>
      <c r="H15" s="8"/>
      <c r="I15" s="8" t="str">
        <f t="shared" si="0"/>
        <v/>
      </c>
      <c r="J15" s="16" t="str">
        <f>IF(G15="","",IF(G15="Kata",Configuração!$B$3,IF(G15="Kumite",Configuração!$B$4,IF(G15="Ambos",Configuração!$B$5,0))))</f>
        <v/>
      </c>
    </row>
    <row r="16" spans="1:10">
      <c r="A16" s="8">
        <v>7</v>
      </c>
      <c r="B16" s="8"/>
      <c r="C16" s="9"/>
      <c r="D16" s="8" t="str">
        <f t="shared" ref="D10:D41" ca="1" si="1">IF(C16="","",YEAR(TODAY())-YEAR(C16)-IF(DATE(YEAR(TODAY()),MONTH(C16),DAY(C16))&gt;TODAY(),1,0))</f>
        <v/>
      </c>
      <c r="E16" s="10"/>
      <c r="F16" s="8"/>
      <c r="G16" s="8"/>
      <c r="H16" s="8"/>
      <c r="I16" s="8" t="str">
        <f t="shared" si="0"/>
        <v/>
      </c>
      <c r="J16" s="16" t="str">
        <f>IF(G16="","",IF(G16="Kata",Configuração!$B$3,IF(G16="Kumite",Configuração!$B$4,IF(G16="Ambos",Configuração!$B$5,0))))</f>
        <v/>
      </c>
    </row>
    <row r="17" spans="1:10">
      <c r="A17" s="8">
        <v>8</v>
      </c>
      <c r="B17" s="8"/>
      <c r="C17" s="9"/>
      <c r="D17" s="8" t="str">
        <f t="shared" ca="1" si="1"/>
        <v/>
      </c>
      <c r="E17" s="10"/>
      <c r="F17" s="8"/>
      <c r="G17" s="8"/>
      <c r="H17" s="8"/>
      <c r="I17" s="8" t="str">
        <f t="shared" si="0"/>
        <v/>
      </c>
      <c r="J17" s="16" t="str">
        <f>IF(G17="","",IF(G17="Kata",Configuração!$B$3,IF(G17="Kumite",Configuração!$B$4,IF(G17="Ambos",Configuração!$B$5,0))))</f>
        <v/>
      </c>
    </row>
    <row r="18" spans="1:10">
      <c r="A18" s="8">
        <v>9</v>
      </c>
      <c r="B18" s="8"/>
      <c r="C18" s="9"/>
      <c r="D18" s="8" t="str">
        <f t="shared" ca="1" si="1"/>
        <v/>
      </c>
      <c r="E18" s="10"/>
      <c r="F18" s="8"/>
      <c r="G18" s="8"/>
      <c r="H18" s="8"/>
      <c r="I18" s="8" t="str">
        <f t="shared" si="0"/>
        <v/>
      </c>
      <c r="J18" s="16" t="str">
        <f>IF(G18="","",IF(G18="Kata",Configuração!$B$3,IF(G18="Kumite",Configuração!$B$4,IF(G18="Ambos",Configuração!$B$5,0))))</f>
        <v/>
      </c>
    </row>
    <row r="19" spans="1:10">
      <c r="A19" s="8">
        <v>10</v>
      </c>
      <c r="B19" s="8"/>
      <c r="C19" s="9"/>
      <c r="D19" s="8" t="str">
        <f t="shared" ca="1" si="1"/>
        <v/>
      </c>
      <c r="E19" s="10"/>
      <c r="F19" s="8"/>
      <c r="G19" s="8"/>
      <c r="H19" s="8"/>
      <c r="I19" s="8" t="str">
        <f t="shared" si="0"/>
        <v/>
      </c>
      <c r="J19" s="16" t="str">
        <f>IF(G19="","",IF(G19="Kata",Configuração!$B$3,IF(G19="Kumite",Configuração!$B$4,IF(G19="Ambos",Configuração!$B$5,0))))</f>
        <v/>
      </c>
    </row>
    <row r="20" spans="1:10">
      <c r="A20" s="8">
        <v>11</v>
      </c>
      <c r="B20" s="8"/>
      <c r="C20" s="9"/>
      <c r="D20" s="8" t="str">
        <f t="shared" ca="1" si="1"/>
        <v/>
      </c>
      <c r="E20" s="10"/>
      <c r="F20" s="8"/>
      <c r="G20" s="8"/>
      <c r="H20" s="8"/>
      <c r="I20" s="8" t="str">
        <f t="shared" si="0"/>
        <v/>
      </c>
      <c r="J20" s="16" t="str">
        <f>IF(G20="","",IF(G20="Kata",Configuração!$B$3,IF(G20="Kumite",Configuração!$B$4,IF(G20="Ambos",Configuração!$B$5,0))))</f>
        <v/>
      </c>
    </row>
    <row r="21" spans="1:10">
      <c r="A21" s="8">
        <v>12</v>
      </c>
      <c r="B21" s="8"/>
      <c r="C21" s="9"/>
      <c r="D21" s="8" t="str">
        <f t="shared" ca="1" si="1"/>
        <v/>
      </c>
      <c r="E21" s="10"/>
      <c r="F21" s="8"/>
      <c r="G21" s="8"/>
      <c r="H21" s="8"/>
      <c r="I21" s="8" t="str">
        <f t="shared" si="0"/>
        <v/>
      </c>
      <c r="J21" s="16" t="str">
        <f>IF(G21="","",IF(G21="Kata",Configuração!$B$3,IF(G21="Kumite",Configuração!$B$4,IF(G21="Ambos",Configuração!$B$5,0))))</f>
        <v/>
      </c>
    </row>
    <row r="22" spans="1:10">
      <c r="A22" s="8">
        <v>13</v>
      </c>
      <c r="B22" s="8"/>
      <c r="C22" s="9"/>
      <c r="D22" s="8" t="str">
        <f t="shared" ca="1" si="1"/>
        <v/>
      </c>
      <c r="E22" s="10"/>
      <c r="F22" s="8"/>
      <c r="G22" s="8"/>
      <c r="H22" s="8"/>
      <c r="I22" s="8" t="str">
        <f t="shared" si="0"/>
        <v/>
      </c>
      <c r="J22" s="16" t="str">
        <f>IF(G22="","",IF(G22="Kata",Configuração!$B$3,IF(G22="Kumite",Configuração!$B$4,IF(G22="Ambos",Configuração!$B$5,0))))</f>
        <v/>
      </c>
    </row>
    <row r="23" spans="1:10">
      <c r="A23" s="8">
        <v>14</v>
      </c>
      <c r="B23" s="8"/>
      <c r="C23" s="9"/>
      <c r="D23" s="8" t="str">
        <f t="shared" ca="1" si="1"/>
        <v/>
      </c>
      <c r="E23" s="10"/>
      <c r="F23" s="8"/>
      <c r="G23" s="8"/>
      <c r="H23" s="8"/>
      <c r="I23" s="8" t="str">
        <f t="shared" si="0"/>
        <v/>
      </c>
      <c r="J23" s="16" t="str">
        <f>IF(G23="","",IF(G23="Kata",Configuração!$B$3,IF(G23="Kumite",Configuração!$B$4,IF(G23="Ambos",Configuração!$B$5,0))))</f>
        <v/>
      </c>
    </row>
    <row r="24" spans="1:10">
      <c r="A24" s="8">
        <v>15</v>
      </c>
      <c r="B24" s="8"/>
      <c r="C24" s="9"/>
      <c r="D24" s="8" t="str">
        <f t="shared" ca="1" si="1"/>
        <v/>
      </c>
      <c r="E24" s="10"/>
      <c r="F24" s="8"/>
      <c r="G24" s="8"/>
      <c r="H24" s="8"/>
      <c r="I24" s="8" t="str">
        <f t="shared" si="0"/>
        <v/>
      </c>
      <c r="J24" s="16" t="str">
        <f>IF(G24="","",IF(G24="Kata",Configuração!$B$3,IF(G24="Kumite",Configuração!$B$4,IF(G24="Ambos",Configuração!$B$5,0))))</f>
        <v/>
      </c>
    </row>
    <row r="25" spans="1:10">
      <c r="A25" s="8">
        <v>16</v>
      </c>
      <c r="B25" s="8"/>
      <c r="C25" s="9"/>
      <c r="D25" s="8" t="str">
        <f t="shared" ca="1" si="1"/>
        <v/>
      </c>
      <c r="E25" s="10"/>
      <c r="F25" s="8"/>
      <c r="G25" s="8"/>
      <c r="H25" s="8"/>
      <c r="I25" s="8" t="str">
        <f t="shared" si="0"/>
        <v/>
      </c>
      <c r="J25" s="16" t="str">
        <f>IF(G25="","",IF(G25="Kata",Configuração!$B$3,IF(G25="Kumite",Configuração!$B$4,IF(G25="Ambos",Configuração!$B$5,0))))</f>
        <v/>
      </c>
    </row>
    <row r="26" spans="1:10">
      <c r="A26" s="8">
        <v>17</v>
      </c>
      <c r="B26" s="8"/>
      <c r="C26" s="9"/>
      <c r="D26" s="8" t="str">
        <f t="shared" ca="1" si="1"/>
        <v/>
      </c>
      <c r="E26" s="10"/>
      <c r="F26" s="8"/>
      <c r="G26" s="8"/>
      <c r="H26" s="8"/>
      <c r="I26" s="8" t="str">
        <f t="shared" si="0"/>
        <v/>
      </c>
      <c r="J26" s="16" t="str">
        <f>IF(G26="","",IF(G26="Kata",Configuração!$B$3,IF(G26="Kumite",Configuração!$B$4,IF(G26="Ambos",Configuração!$B$5,0))))</f>
        <v/>
      </c>
    </row>
    <row r="27" spans="1:10">
      <c r="A27" s="8">
        <v>18</v>
      </c>
      <c r="B27" s="8"/>
      <c r="C27" s="9"/>
      <c r="D27" s="8" t="str">
        <f t="shared" ca="1" si="1"/>
        <v/>
      </c>
      <c r="E27" s="10"/>
      <c r="F27" s="8"/>
      <c r="G27" s="8"/>
      <c r="H27" s="8"/>
      <c r="I27" s="8" t="str">
        <f t="shared" si="0"/>
        <v/>
      </c>
      <c r="J27" s="16" t="str">
        <f>IF(G27="","",IF(G27="Kata",Configuração!$B$3,IF(G27="Kumite",Configuração!$B$4,IF(G27="Ambos",Configuração!$B$5,0))))</f>
        <v/>
      </c>
    </row>
    <row r="28" spans="1:10">
      <c r="A28" s="8">
        <v>19</v>
      </c>
      <c r="B28" s="8"/>
      <c r="C28" s="9"/>
      <c r="D28" s="8" t="str">
        <f t="shared" ca="1" si="1"/>
        <v/>
      </c>
      <c r="E28" s="10"/>
      <c r="F28" s="8"/>
      <c r="G28" s="8"/>
      <c r="H28" s="8"/>
      <c r="I28" s="8" t="str">
        <f t="shared" si="0"/>
        <v/>
      </c>
      <c r="J28" s="16" t="str">
        <f>IF(G28="","",IF(G28="Kata",Configuração!$B$3,IF(G28="Kumite",Configuração!$B$4,IF(G28="Ambos",Configuração!$B$5,0))))</f>
        <v/>
      </c>
    </row>
    <row r="29" spans="1:10">
      <c r="A29" s="8">
        <v>20</v>
      </c>
      <c r="B29" s="8"/>
      <c r="C29" s="9"/>
      <c r="D29" s="8" t="str">
        <f t="shared" ca="1" si="1"/>
        <v/>
      </c>
      <c r="E29" s="10"/>
      <c r="F29" s="8"/>
      <c r="G29" s="8"/>
      <c r="H29" s="8"/>
      <c r="I29" s="8" t="str">
        <f t="shared" si="0"/>
        <v/>
      </c>
      <c r="J29" s="16" t="str">
        <f>IF(G29="","",IF(G29="Kata",Configuração!$B$3,IF(G29="Kumite",Configuração!$B$4,IF(G29="Ambos",Configuração!$B$5,0))))</f>
        <v/>
      </c>
    </row>
    <row r="30" spans="1:10">
      <c r="A30" s="8">
        <v>21</v>
      </c>
      <c r="B30" s="8"/>
      <c r="C30" s="9"/>
      <c r="D30" s="8" t="str">
        <f t="shared" ca="1" si="1"/>
        <v/>
      </c>
      <c r="E30" s="10"/>
      <c r="F30" s="8"/>
      <c r="G30" s="8"/>
      <c r="H30" s="8"/>
      <c r="I30" s="8" t="str">
        <f t="shared" si="0"/>
        <v/>
      </c>
      <c r="J30" s="16" t="str">
        <f>IF(G30="","",IF(G30="Kata",Configuração!$B$3,IF(G30="Kumite",Configuração!$B$4,IF(G30="Ambos",Configuração!$B$5,0))))</f>
        <v/>
      </c>
    </row>
    <row r="31" spans="1:10">
      <c r="A31" s="8">
        <v>22</v>
      </c>
      <c r="B31" s="8"/>
      <c r="C31" s="9"/>
      <c r="D31" s="8" t="str">
        <f t="shared" ca="1" si="1"/>
        <v/>
      </c>
      <c r="E31" s="10"/>
      <c r="F31" s="8"/>
      <c r="G31" s="8"/>
      <c r="H31" s="8"/>
      <c r="I31" s="8" t="str">
        <f t="shared" si="0"/>
        <v/>
      </c>
      <c r="J31" s="16" t="str">
        <f>IF(G31="","",IF(G31="Kata",Configuração!$B$3,IF(G31="Kumite",Configuração!$B$4,IF(G31="Ambos",Configuração!$B$5,0))))</f>
        <v/>
      </c>
    </row>
    <row r="32" spans="1:10">
      <c r="A32" s="8">
        <v>23</v>
      </c>
      <c r="B32" s="8"/>
      <c r="C32" s="9"/>
      <c r="D32" s="8" t="str">
        <f t="shared" ca="1" si="1"/>
        <v/>
      </c>
      <c r="E32" s="10"/>
      <c r="F32" s="8"/>
      <c r="G32" s="8"/>
      <c r="H32" s="8"/>
      <c r="I32" s="8" t="str">
        <f t="shared" si="0"/>
        <v/>
      </c>
      <c r="J32" s="16" t="str">
        <f>IF(G32="","",IF(G32="Kata",Configuração!$B$3,IF(G32="Kumite",Configuração!$B$4,IF(G32="Ambos",Configuração!$B$5,0))))</f>
        <v/>
      </c>
    </row>
    <row r="33" spans="1:10">
      <c r="A33" s="8">
        <v>24</v>
      </c>
      <c r="B33" s="8"/>
      <c r="C33" s="9"/>
      <c r="D33" s="8" t="str">
        <f t="shared" ca="1" si="1"/>
        <v/>
      </c>
      <c r="E33" s="10"/>
      <c r="F33" s="8"/>
      <c r="G33" s="8"/>
      <c r="H33" s="8"/>
      <c r="I33" s="8" t="str">
        <f t="shared" si="0"/>
        <v/>
      </c>
      <c r="J33" s="16" t="str">
        <f>IF(G33="","",IF(G33="Kata",Configuração!$B$3,IF(G33="Kumite",Configuração!$B$4,IF(G33="Ambos",Configuração!$B$5,0))))</f>
        <v/>
      </c>
    </row>
    <row r="34" spans="1:10">
      <c r="A34" s="8">
        <v>25</v>
      </c>
      <c r="B34" s="8"/>
      <c r="C34" s="9"/>
      <c r="D34" s="8" t="str">
        <f t="shared" ca="1" si="1"/>
        <v/>
      </c>
      <c r="E34" s="10"/>
      <c r="F34" s="8"/>
      <c r="G34" s="8"/>
      <c r="H34" s="8"/>
      <c r="I34" s="8" t="str">
        <f t="shared" si="0"/>
        <v/>
      </c>
      <c r="J34" s="16" t="str">
        <f>IF(G34="","",IF(G34="Kata",Configuração!$B$3,IF(G34="Kumite",Configuração!$B$4,IF(G34="Ambos",Configuração!$B$5,0))))</f>
        <v/>
      </c>
    </row>
    <row r="35" spans="1:10">
      <c r="A35" s="8">
        <v>26</v>
      </c>
      <c r="B35" s="8"/>
      <c r="C35" s="9"/>
      <c r="D35" s="8" t="str">
        <f t="shared" ca="1" si="1"/>
        <v/>
      </c>
      <c r="E35" s="10"/>
      <c r="F35" s="8"/>
      <c r="G35" s="8"/>
      <c r="H35" s="8"/>
      <c r="I35" s="8" t="str">
        <f t="shared" si="0"/>
        <v/>
      </c>
      <c r="J35" s="16" t="str">
        <f>IF(G35="","",IF(G35="Kata",Configuração!$B$3,IF(G35="Kumite",Configuração!$B$4,IF(G35="Ambos",Configuração!$B$5,0))))</f>
        <v/>
      </c>
    </row>
    <row r="36" spans="1:10">
      <c r="A36" s="8">
        <v>27</v>
      </c>
      <c r="B36" s="8"/>
      <c r="C36" s="9"/>
      <c r="D36" s="8" t="str">
        <f t="shared" ca="1" si="1"/>
        <v/>
      </c>
      <c r="E36" s="10"/>
      <c r="F36" s="8"/>
      <c r="G36" s="8"/>
      <c r="H36" s="8"/>
      <c r="I36" s="8" t="str">
        <f t="shared" si="0"/>
        <v/>
      </c>
      <c r="J36" s="16" t="str">
        <f>IF(G36="","",IF(G36="Kata",Configuração!$B$3,IF(G36="Kumite",Configuração!$B$4,IF(G36="Ambos",Configuração!$B$5,0))))</f>
        <v/>
      </c>
    </row>
    <row r="37" spans="1:10">
      <c r="A37" s="8">
        <v>28</v>
      </c>
      <c r="B37" s="8"/>
      <c r="C37" s="9"/>
      <c r="D37" s="8" t="str">
        <f t="shared" ca="1" si="1"/>
        <v/>
      </c>
      <c r="E37" s="10"/>
      <c r="F37" s="8"/>
      <c r="G37" s="8"/>
      <c r="H37" s="8"/>
      <c r="I37" s="8" t="str">
        <f t="shared" si="0"/>
        <v/>
      </c>
      <c r="J37" s="16" t="str">
        <f>IF(G37="","",IF(G37="Kata",Configuração!$B$3,IF(G37="Kumite",Configuração!$B$4,IF(G37="Ambos",Configuração!$B$5,0))))</f>
        <v/>
      </c>
    </row>
    <row r="38" spans="1:10">
      <c r="A38" s="8">
        <v>29</v>
      </c>
      <c r="B38" s="8"/>
      <c r="C38" s="9"/>
      <c r="D38" s="8" t="str">
        <f t="shared" ca="1" si="1"/>
        <v/>
      </c>
      <c r="E38" s="10"/>
      <c r="F38" s="8"/>
      <c r="G38" s="8"/>
      <c r="H38" s="8"/>
      <c r="I38" s="8" t="str">
        <f t="shared" si="0"/>
        <v/>
      </c>
      <c r="J38" s="16" t="str">
        <f>IF(G38="","",IF(G38="Kata",Configuração!$B$3,IF(G38="Kumite",Configuração!$B$4,IF(G38="Ambos",Configuração!$B$5,0))))</f>
        <v/>
      </c>
    </row>
    <row r="39" spans="1:10">
      <c r="A39" s="8">
        <v>30</v>
      </c>
      <c r="B39" s="8"/>
      <c r="C39" s="9"/>
      <c r="D39" s="8" t="str">
        <f t="shared" ca="1" si="1"/>
        <v/>
      </c>
      <c r="E39" s="10"/>
      <c r="F39" s="8"/>
      <c r="G39" s="8"/>
      <c r="H39" s="8"/>
      <c r="I39" s="8" t="str">
        <f t="shared" si="0"/>
        <v/>
      </c>
      <c r="J39" s="16" t="str">
        <f>IF(G39="","",IF(G39="Kata",Configuração!$B$3,IF(G39="Kumite",Configuração!$B$4,IF(G39="Ambos",Configuração!$B$5,0))))</f>
        <v/>
      </c>
    </row>
    <row r="40" spans="1:10">
      <c r="A40" s="8">
        <v>31</v>
      </c>
      <c r="B40" s="8"/>
      <c r="C40" s="9"/>
      <c r="D40" s="8" t="str">
        <f t="shared" ca="1" si="1"/>
        <v/>
      </c>
      <c r="E40" s="10"/>
      <c r="F40" s="8"/>
      <c r="G40" s="8"/>
      <c r="H40" s="8"/>
      <c r="I40" s="8" t="str">
        <f t="shared" si="0"/>
        <v/>
      </c>
      <c r="J40" s="16" t="str">
        <f>IF(G40="","",IF(G40="Kata",Configuração!$B$3,IF(G40="Kumite",Configuração!$B$4,IF(G40="Ambos",Configuração!$B$5,0))))</f>
        <v/>
      </c>
    </row>
    <row r="41" spans="1:10">
      <c r="A41" s="8">
        <v>32</v>
      </c>
      <c r="B41" s="8"/>
      <c r="C41" s="9"/>
      <c r="D41" s="8" t="str">
        <f t="shared" ca="1" si="1"/>
        <v/>
      </c>
      <c r="E41" s="10"/>
      <c r="F41" s="8"/>
      <c r="G41" s="8"/>
      <c r="H41" s="8"/>
      <c r="I41" s="8" t="str">
        <f t="shared" si="0"/>
        <v/>
      </c>
      <c r="J41" s="16" t="str">
        <f>IF(G41="","",IF(G41="Kata",Configuração!$B$3,IF(G41="Kumite",Configuração!$B$4,IF(G41="Ambos",Configuração!$B$5,0))))</f>
        <v/>
      </c>
    </row>
    <row r="42" spans="1:10">
      <c r="A42" s="8">
        <v>33</v>
      </c>
      <c r="B42" s="8"/>
      <c r="C42" s="9"/>
      <c r="D42" s="8" t="str">
        <f t="shared" ref="D42:D73" ca="1" si="2">IF(C42="","",YEAR(TODAY())-YEAR(C42)-IF(DATE(YEAR(TODAY()),MONTH(C42),DAY(C42))&gt;TODAY(),1,0))</f>
        <v/>
      </c>
      <c r="E42" s="10"/>
      <c r="F42" s="8"/>
      <c r="G42" s="8"/>
      <c r="H42" s="8"/>
      <c r="I42" s="8" t="str">
        <f t="shared" ref="I42:I59" si="3">IF(B42="","",$D$5)</f>
        <v/>
      </c>
      <c r="J42" s="16" t="str">
        <f>IF(G42="","",IF(G42="Kata",Configuração!$B$3,IF(G42="Kumite",Configuração!$B$4,IF(G42="Ambos",Configuração!$B$5,0))))</f>
        <v/>
      </c>
    </row>
    <row r="43" spans="1:10">
      <c r="A43" s="8">
        <v>34</v>
      </c>
      <c r="B43" s="8"/>
      <c r="C43" s="9"/>
      <c r="D43" s="8" t="str">
        <f t="shared" ca="1" si="2"/>
        <v/>
      </c>
      <c r="E43" s="10"/>
      <c r="F43" s="8"/>
      <c r="G43" s="8"/>
      <c r="H43" s="8"/>
      <c r="I43" s="8" t="str">
        <f t="shared" si="3"/>
        <v/>
      </c>
      <c r="J43" s="16" t="str">
        <f>IF(G43="","",IF(G43="Kata",Configuração!$B$3,IF(G43="Kumite",Configuração!$B$4,IF(G43="Ambos",Configuração!$B$5,0))))</f>
        <v/>
      </c>
    </row>
    <row r="44" spans="1:10">
      <c r="A44" s="8">
        <v>35</v>
      </c>
      <c r="B44" s="8"/>
      <c r="C44" s="9"/>
      <c r="D44" s="8" t="str">
        <f t="shared" ca="1" si="2"/>
        <v/>
      </c>
      <c r="E44" s="10"/>
      <c r="F44" s="8"/>
      <c r="G44" s="8"/>
      <c r="H44" s="8"/>
      <c r="I44" s="8" t="str">
        <f t="shared" si="3"/>
        <v/>
      </c>
      <c r="J44" s="16" t="str">
        <f>IF(G44="","",IF(G44="Kata",Configuração!$B$3,IF(G44="Kumite",Configuração!$B$4,IF(G44="Ambos",Configuração!$B$5,0))))</f>
        <v/>
      </c>
    </row>
    <row r="45" spans="1:10">
      <c r="A45" s="8">
        <v>36</v>
      </c>
      <c r="B45" s="8"/>
      <c r="C45" s="9"/>
      <c r="D45" s="8" t="str">
        <f t="shared" ca="1" si="2"/>
        <v/>
      </c>
      <c r="E45" s="10"/>
      <c r="F45" s="8"/>
      <c r="G45" s="8"/>
      <c r="H45" s="8"/>
      <c r="I45" s="8" t="str">
        <f t="shared" si="3"/>
        <v/>
      </c>
      <c r="J45" s="16" t="str">
        <f>IF(G45="","",IF(G45="Kata",Configuração!$B$3,IF(G45="Kumite",Configuração!$B$4,IF(G45="Ambos",Configuração!$B$5,0))))</f>
        <v/>
      </c>
    </row>
    <row r="46" spans="1:10">
      <c r="A46" s="8">
        <v>37</v>
      </c>
      <c r="B46" s="8"/>
      <c r="C46" s="9"/>
      <c r="D46" s="8" t="str">
        <f t="shared" ca="1" si="2"/>
        <v/>
      </c>
      <c r="E46" s="10"/>
      <c r="F46" s="8"/>
      <c r="G46" s="8"/>
      <c r="H46" s="8"/>
      <c r="I46" s="8" t="str">
        <f t="shared" si="3"/>
        <v/>
      </c>
      <c r="J46" s="16" t="str">
        <f>IF(G46="","",IF(G46="Kata",Configuração!$B$3,IF(G46="Kumite",Configuração!$B$4,IF(G46="Ambos",Configuração!$B$5,0))))</f>
        <v/>
      </c>
    </row>
    <row r="47" spans="1:10">
      <c r="A47" s="8">
        <v>38</v>
      </c>
      <c r="B47" s="8"/>
      <c r="C47" s="9"/>
      <c r="D47" s="8" t="str">
        <f t="shared" ca="1" si="2"/>
        <v/>
      </c>
      <c r="E47" s="10"/>
      <c r="F47" s="8"/>
      <c r="G47" s="8"/>
      <c r="H47" s="8"/>
      <c r="I47" s="8" t="str">
        <f t="shared" si="3"/>
        <v/>
      </c>
      <c r="J47" s="16" t="str">
        <f>IF(G47="","",IF(G47="Kata",Configuração!$B$3,IF(G47="Kumite",Configuração!$B$4,IF(G47="Ambos",Configuração!$B$5,0))))</f>
        <v/>
      </c>
    </row>
    <row r="48" spans="1:10">
      <c r="A48" s="8">
        <v>39</v>
      </c>
      <c r="B48" s="8"/>
      <c r="C48" s="9"/>
      <c r="D48" s="8" t="str">
        <f t="shared" ca="1" si="2"/>
        <v/>
      </c>
      <c r="E48" s="10"/>
      <c r="F48" s="8"/>
      <c r="G48" s="8"/>
      <c r="H48" s="8"/>
      <c r="I48" s="8" t="str">
        <f t="shared" si="3"/>
        <v/>
      </c>
      <c r="J48" s="16" t="str">
        <f>IF(G48="","",IF(G48="Kata",Configuração!$B$3,IF(G48="Kumite",Configuração!$B$4,IF(G48="Ambos",Configuração!$B$5,0))))</f>
        <v/>
      </c>
    </row>
    <row r="49" spans="1:10">
      <c r="A49" s="8">
        <v>40</v>
      </c>
      <c r="B49" s="8"/>
      <c r="C49" s="9"/>
      <c r="D49" s="8" t="str">
        <f t="shared" ca="1" si="2"/>
        <v/>
      </c>
      <c r="E49" s="10"/>
      <c r="F49" s="8"/>
      <c r="G49" s="8"/>
      <c r="H49" s="8"/>
      <c r="I49" s="8" t="str">
        <f t="shared" si="3"/>
        <v/>
      </c>
      <c r="J49" s="16" t="str">
        <f>IF(G49="","",IF(G49="Kata",Configuração!$B$3,IF(G49="Kumite",Configuração!$B$4,IF(G49="Ambos",Configuração!$B$5,0))))</f>
        <v/>
      </c>
    </row>
    <row r="50" spans="1:10">
      <c r="A50" s="8">
        <v>41</v>
      </c>
      <c r="B50" s="8"/>
      <c r="C50" s="9"/>
      <c r="D50" s="8" t="str">
        <f t="shared" ca="1" si="2"/>
        <v/>
      </c>
      <c r="E50" s="10"/>
      <c r="F50" s="8"/>
      <c r="G50" s="8"/>
      <c r="H50" s="8"/>
      <c r="I50" s="8" t="str">
        <f t="shared" si="3"/>
        <v/>
      </c>
      <c r="J50" s="16" t="str">
        <f>IF(G50="","",IF(G50="Kata",Configuração!$B$3,IF(G50="Kumite",Configuração!$B$4,IF(G50="Ambos",Configuração!$B$5,0))))</f>
        <v/>
      </c>
    </row>
    <row r="51" spans="1:10">
      <c r="A51" s="8">
        <v>42</v>
      </c>
      <c r="B51" s="8"/>
      <c r="C51" s="9"/>
      <c r="D51" s="8" t="str">
        <f t="shared" ca="1" si="2"/>
        <v/>
      </c>
      <c r="E51" s="10"/>
      <c r="F51" s="8"/>
      <c r="G51" s="8"/>
      <c r="H51" s="8"/>
      <c r="I51" s="8" t="str">
        <f t="shared" si="3"/>
        <v/>
      </c>
      <c r="J51" s="16" t="str">
        <f>IF(G51="","",IF(G51="Kata",Configuração!$B$3,IF(G51="Kumite",Configuração!$B$4,IF(G51="Ambos",Configuração!$B$5,0))))</f>
        <v/>
      </c>
    </row>
    <row r="52" spans="1:10">
      <c r="A52" s="8">
        <v>43</v>
      </c>
      <c r="B52" s="8"/>
      <c r="C52" s="9"/>
      <c r="D52" s="8" t="str">
        <f t="shared" ca="1" si="2"/>
        <v/>
      </c>
      <c r="E52" s="10"/>
      <c r="F52" s="8"/>
      <c r="G52" s="8"/>
      <c r="H52" s="8"/>
      <c r="I52" s="8" t="str">
        <f t="shared" si="3"/>
        <v/>
      </c>
      <c r="J52" s="16" t="str">
        <f>IF(G52="","",IF(G52="Kata",Configuração!$B$3,IF(G52="Kumite",Configuração!$B$4,IF(G52="Ambos",Configuração!$B$5,0))))</f>
        <v/>
      </c>
    </row>
    <row r="53" spans="1:10">
      <c r="A53" s="8">
        <v>44</v>
      </c>
      <c r="B53" s="8"/>
      <c r="C53" s="9"/>
      <c r="D53" s="8" t="str">
        <f t="shared" ca="1" si="2"/>
        <v/>
      </c>
      <c r="E53" s="10"/>
      <c r="F53" s="8"/>
      <c r="G53" s="8"/>
      <c r="H53" s="8"/>
      <c r="I53" s="8" t="str">
        <f t="shared" si="3"/>
        <v/>
      </c>
      <c r="J53" s="16" t="str">
        <f>IF(G53="","",IF(G53="Kata",Configuração!$B$3,IF(G53="Kumite",Configuração!$B$4,IF(G53="Ambos",Configuração!$B$5,0))))</f>
        <v/>
      </c>
    </row>
    <row r="54" spans="1:10">
      <c r="A54" s="8">
        <v>45</v>
      </c>
      <c r="B54" s="8"/>
      <c r="C54" s="9"/>
      <c r="D54" s="8" t="str">
        <f t="shared" ca="1" si="2"/>
        <v/>
      </c>
      <c r="E54" s="10"/>
      <c r="F54" s="8"/>
      <c r="G54" s="8"/>
      <c r="H54" s="8"/>
      <c r="I54" s="8" t="str">
        <f t="shared" si="3"/>
        <v/>
      </c>
      <c r="J54" s="16" t="str">
        <f>IF(G54="","",IF(G54="Kata",Configuração!$B$3,IF(G54="Kumite",Configuração!$B$4,IF(G54="Ambos",Configuração!$B$5,0))))</f>
        <v/>
      </c>
    </row>
    <row r="55" spans="1:10">
      <c r="A55" s="8">
        <v>46</v>
      </c>
      <c r="B55" s="8"/>
      <c r="C55" s="9"/>
      <c r="D55" s="8" t="str">
        <f t="shared" ca="1" si="2"/>
        <v/>
      </c>
      <c r="E55" s="10"/>
      <c r="F55" s="8"/>
      <c r="G55" s="8"/>
      <c r="H55" s="8"/>
      <c r="I55" s="8" t="str">
        <f t="shared" si="3"/>
        <v/>
      </c>
      <c r="J55" s="16" t="str">
        <f>IF(G55="","",IF(G55="Kata",Configuração!$B$3,IF(G55="Kumite",Configuração!$B$4,IF(G55="Ambos",Configuração!$B$5,0))))</f>
        <v/>
      </c>
    </row>
    <row r="56" spans="1:10">
      <c r="A56" s="8">
        <v>47</v>
      </c>
      <c r="B56" s="8"/>
      <c r="C56" s="9"/>
      <c r="D56" s="8" t="str">
        <f t="shared" ca="1" si="2"/>
        <v/>
      </c>
      <c r="E56" s="10"/>
      <c r="F56" s="8"/>
      <c r="G56" s="8"/>
      <c r="H56" s="8"/>
      <c r="I56" s="8" t="str">
        <f t="shared" si="3"/>
        <v/>
      </c>
      <c r="J56" s="16" t="str">
        <f>IF(G56="","",IF(G56="Kata",Configuração!$B$3,IF(G56="Kumite",Configuração!$B$4,IF(G56="Ambos",Configuração!$B$5,0))))</f>
        <v/>
      </c>
    </row>
    <row r="57" spans="1:10">
      <c r="A57" s="8">
        <v>48</v>
      </c>
      <c r="B57" s="8"/>
      <c r="C57" s="9"/>
      <c r="D57" s="8" t="str">
        <f t="shared" ca="1" si="2"/>
        <v/>
      </c>
      <c r="E57" s="10"/>
      <c r="F57" s="8"/>
      <c r="G57" s="8"/>
      <c r="H57" s="8"/>
      <c r="I57" s="8" t="str">
        <f t="shared" si="3"/>
        <v/>
      </c>
      <c r="J57" s="16" t="str">
        <f>IF(G57="","",IF(G57="Kata",Configuração!$B$3,IF(G57="Kumite",Configuração!$B$4,IF(G57="Ambos",Configuração!$B$5,0))))</f>
        <v/>
      </c>
    </row>
    <row r="58" spans="1:10">
      <c r="A58" s="8">
        <v>49</v>
      </c>
      <c r="B58" s="8"/>
      <c r="C58" s="9"/>
      <c r="D58" s="8" t="str">
        <f t="shared" ca="1" si="2"/>
        <v/>
      </c>
      <c r="E58" s="10"/>
      <c r="F58" s="8"/>
      <c r="G58" s="8"/>
      <c r="H58" s="8"/>
      <c r="I58" s="8" t="str">
        <f t="shared" si="3"/>
        <v/>
      </c>
      <c r="J58" s="16" t="str">
        <f>IF(G58="","",IF(G58="Kata",Configuração!$B$3,IF(G58="Kumite",Configuração!$B$4,IF(G58="Ambos",Configuração!$B$5,0))))</f>
        <v/>
      </c>
    </row>
    <row r="59" spans="1:10">
      <c r="A59" s="8" t="str">
        <f t="shared" ref="A42:A73" si="4">IF(B59="","",ROW()-9)</f>
        <v/>
      </c>
      <c r="B59" s="8"/>
      <c r="C59" s="9"/>
      <c r="D59" s="8" t="str">
        <f t="shared" ca="1" si="2"/>
        <v/>
      </c>
      <c r="E59" s="10"/>
      <c r="F59" s="8"/>
      <c r="G59" s="8"/>
      <c r="H59" s="8"/>
      <c r="I59" s="8" t="str">
        <f t="shared" si="3"/>
        <v/>
      </c>
      <c r="J59" s="16" t="str">
        <f>IF(G59="","",IF(G59="Kata",Configuração!$B$3,IF(G59="Kumite",Configuração!$B$4,IF(G59="Ambos",Configuração!$B$5,0))))</f>
        <v/>
      </c>
    </row>
    <row r="62" spans="1:10" ht="15">
      <c r="A62" s="25" t="s">
        <v>24</v>
      </c>
      <c r="B62" s="25"/>
      <c r="C62" s="25"/>
      <c r="D62" s="25"/>
      <c r="E62" s="25"/>
      <c r="F62" s="25"/>
      <c r="G62" s="25"/>
      <c r="H62" s="25"/>
      <c r="I62" s="25"/>
      <c r="J62" s="25"/>
    </row>
    <row r="64" spans="1:10" ht="15">
      <c r="A64" s="11" t="s">
        <v>25</v>
      </c>
      <c r="B64" s="11" t="s">
        <v>26</v>
      </c>
      <c r="C64" s="11"/>
      <c r="D64" s="11" t="s">
        <v>25</v>
      </c>
      <c r="E64" s="11" t="s">
        <v>26</v>
      </c>
      <c r="F64" s="11"/>
      <c r="G64" s="11" t="s">
        <v>25</v>
      </c>
      <c r="H64" s="11" t="s">
        <v>26</v>
      </c>
    </row>
    <row r="65" spans="1:10" ht="15">
      <c r="A65" s="1" t="s">
        <v>27</v>
      </c>
      <c r="B65">
        <f>COUNTIF(B10:B59,"&lt;&gt;")</f>
        <v>0</v>
      </c>
      <c r="D65" s="1" t="s">
        <v>28</v>
      </c>
      <c r="E65">
        <f>COUNTIF(F10:F59,"Feminino")</f>
        <v>0</v>
      </c>
      <c r="G65" s="1" t="s">
        <v>29</v>
      </c>
      <c r="H65" s="12">
        <f>D86</f>
        <v>700</v>
      </c>
    </row>
    <row r="66" spans="1:10" ht="15">
      <c r="A66" s="1" t="s">
        <v>30</v>
      </c>
      <c r="B66">
        <f>COUNTIF(G10:G59,"Kata")</f>
        <v>0</v>
      </c>
      <c r="D66" s="1" t="s">
        <v>31</v>
      </c>
      <c r="E66">
        <f>COUNTIF(F10:F59,"Masculino")</f>
        <v>0</v>
      </c>
      <c r="G66" s="1" t="s">
        <v>32</v>
      </c>
      <c r="H66">
        <f>B65</f>
        <v>0</v>
      </c>
    </row>
    <row r="67" spans="1:10" ht="15">
      <c r="A67" s="1" t="s">
        <v>33</v>
      </c>
      <c r="B67">
        <f>COUNTIF(G10:G59,"Kumite")</f>
        <v>0</v>
      </c>
      <c r="D67" s="1" t="s">
        <v>34</v>
      </c>
      <c r="E67" s="2">
        <f>SUM(J10:J59)</f>
        <v>0</v>
      </c>
      <c r="G67" s="1" t="s">
        <v>35</v>
      </c>
      <c r="H67">
        <f>50-B65</f>
        <v>50</v>
      </c>
    </row>
    <row r="68" spans="1:10" ht="15">
      <c r="A68" s="1" t="s">
        <v>36</v>
      </c>
      <c r="B68">
        <f>COUNTIF(G10:G59,"Ambos")</f>
        <v>0</v>
      </c>
      <c r="D68" s="1" t="s">
        <v>37</v>
      </c>
      <c r="E68" s="12">
        <f>D83</f>
        <v>700</v>
      </c>
      <c r="G68" s="1" t="s">
        <v>38</v>
      </c>
      <c r="H68">
        <f>B5</f>
        <v>0</v>
      </c>
    </row>
    <row r="69" spans="1:10" ht="15">
      <c r="A69" s="1" t="s">
        <v>14</v>
      </c>
      <c r="B69" s="12">
        <f>Configuração!$B$2</f>
        <v>700</v>
      </c>
      <c r="D69" s="1" t="s">
        <v>39</v>
      </c>
      <c r="E69" s="12">
        <f>D85</f>
        <v>0</v>
      </c>
      <c r="G69" s="1" t="s">
        <v>40</v>
      </c>
      <c r="H69">
        <f>D5</f>
        <v>0</v>
      </c>
    </row>
    <row r="71" spans="1:10" ht="21.95" customHeight="1">
      <c r="A71" s="26" t="s">
        <v>41</v>
      </c>
      <c r="B71" s="26"/>
      <c r="C71" s="26"/>
      <c r="D71" s="26"/>
      <c r="E71" s="26"/>
      <c r="F71" s="26"/>
      <c r="G71" s="26"/>
      <c r="H71" s="26"/>
      <c r="I71" s="26"/>
      <c r="J71" s="26"/>
    </row>
    <row r="72" spans="1:10" ht="21.9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</row>
    <row r="73" spans="1:10" ht="21.95" customHeight="1">
      <c r="A73" s="17" t="s">
        <v>42</v>
      </c>
      <c r="B73" s="17" t="s">
        <v>43</v>
      </c>
      <c r="C73" s="17" t="s">
        <v>44</v>
      </c>
      <c r="D73" s="17" t="s">
        <v>45</v>
      </c>
      <c r="E73" s="17" t="s">
        <v>46</v>
      </c>
    </row>
    <row r="74" spans="1:10" ht="21.95" customHeight="1">
      <c r="A74" s="8" t="s">
        <v>47</v>
      </c>
      <c r="B74" s="18">
        <v>1</v>
      </c>
      <c r="C74" s="16">
        <f>Configuração!$B$2</f>
        <v>700</v>
      </c>
      <c r="D74" s="16">
        <f t="shared" ref="D74:D81" si="5">B74*C74</f>
        <v>700</v>
      </c>
      <c r="E74" s="19" t="s">
        <v>48</v>
      </c>
    </row>
    <row r="75" spans="1:10" ht="21.95" customHeight="1">
      <c r="A75" s="8" t="s">
        <v>49</v>
      </c>
      <c r="B75" s="18">
        <f>COUNTIF(G10:G59,"Kata")</f>
        <v>0</v>
      </c>
      <c r="C75" s="16">
        <f>Configuração!$B$3</f>
        <v>600</v>
      </c>
      <c r="D75" s="16">
        <f t="shared" si="5"/>
        <v>0</v>
      </c>
      <c r="E75" s="19" t="s">
        <v>50</v>
      </c>
    </row>
    <row r="76" spans="1:10" ht="21.95" customHeight="1">
      <c r="A76" s="8" t="s">
        <v>51</v>
      </c>
      <c r="B76" s="18">
        <f>COUNTIF(G10:G59,"Kumite")</f>
        <v>0</v>
      </c>
      <c r="C76" s="16">
        <f>Configuração!$B$4</f>
        <v>600</v>
      </c>
      <c r="D76" s="16">
        <f t="shared" si="5"/>
        <v>0</v>
      </c>
      <c r="E76" s="19" t="s">
        <v>50</v>
      </c>
    </row>
    <row r="77" spans="1:10" ht="21.95" customHeight="1">
      <c r="A77" s="8" t="s">
        <v>52</v>
      </c>
      <c r="B77" s="18">
        <f>COUNTIF(G10:G59,"Ambos")</f>
        <v>0</v>
      </c>
      <c r="C77" s="16">
        <f>Configuração!$B$5</f>
        <v>1000</v>
      </c>
      <c r="D77" s="16">
        <f t="shared" si="5"/>
        <v>0</v>
      </c>
      <c r="E77" s="19" t="s">
        <v>50</v>
      </c>
    </row>
    <row r="78" spans="1:10" ht="21.95" customHeight="1">
      <c r="A78" s="8" t="s">
        <v>53</v>
      </c>
      <c r="B78" s="20">
        <v>0</v>
      </c>
      <c r="C78" s="16">
        <f>Configuração!$B$6</f>
        <v>1500</v>
      </c>
      <c r="D78" s="16">
        <f t="shared" si="5"/>
        <v>0</v>
      </c>
      <c r="E78" s="19" t="s">
        <v>54</v>
      </c>
    </row>
    <row r="79" spans="1:10" ht="21.95" customHeight="1">
      <c r="A79" s="8" t="s">
        <v>55</v>
      </c>
      <c r="B79" s="20">
        <v>0</v>
      </c>
      <c r="C79" s="16">
        <f>Configuração!$B$7</f>
        <v>1500</v>
      </c>
      <c r="D79" s="16">
        <f t="shared" si="5"/>
        <v>0</v>
      </c>
      <c r="E79" s="19" t="s">
        <v>54</v>
      </c>
    </row>
    <row r="80" spans="1:10" ht="21.95" customHeight="1">
      <c r="A80" s="8" t="s">
        <v>56</v>
      </c>
      <c r="B80" s="20">
        <v>0</v>
      </c>
      <c r="C80" s="16">
        <f>Configuração!$B$8</f>
        <v>100</v>
      </c>
      <c r="D80" s="16">
        <f t="shared" si="5"/>
        <v>0</v>
      </c>
      <c r="E80" s="19" t="s">
        <v>57</v>
      </c>
    </row>
    <row r="81" spans="1:10" ht="21.95" customHeight="1">
      <c r="A81" s="8" t="s">
        <v>58</v>
      </c>
      <c r="B81" s="20">
        <v>0</v>
      </c>
      <c r="C81" s="16">
        <f>Configuração!$B$9</f>
        <v>1500</v>
      </c>
      <c r="D81" s="16">
        <f t="shared" si="5"/>
        <v>0</v>
      </c>
      <c r="E81" s="19" t="s">
        <v>59</v>
      </c>
    </row>
    <row r="82" spans="1:10" ht="21.95" customHeight="1"/>
    <row r="83" spans="1:10" ht="21.95" customHeight="1">
      <c r="A83" s="28" t="s">
        <v>60</v>
      </c>
      <c r="B83" s="28"/>
      <c r="C83" s="28"/>
      <c r="D83" s="21">
        <f>SUM(D74:D81)</f>
        <v>700</v>
      </c>
    </row>
    <row r="84" spans="1:10" ht="21.95" customHeight="1"/>
    <row r="85" spans="1:10" ht="21.95" customHeight="1">
      <c r="A85" s="1" t="s">
        <v>39</v>
      </c>
      <c r="D85" s="22">
        <v>0</v>
      </c>
    </row>
    <row r="86" spans="1:10" ht="21.95" customHeight="1">
      <c r="A86" s="1" t="s">
        <v>29</v>
      </c>
      <c r="D86" s="12">
        <f>MAX(D83-D85,0)</f>
        <v>700</v>
      </c>
    </row>
    <row r="87" spans="1:10" ht="21.95" customHeight="1"/>
    <row r="88" spans="1:10" ht="21.95" customHeight="1">
      <c r="A88" s="29" t="s">
        <v>61</v>
      </c>
      <c r="B88" s="29"/>
      <c r="C88" s="29"/>
      <c r="D88" s="29"/>
      <c r="E88" s="29"/>
      <c r="F88" s="29"/>
      <c r="G88" s="29"/>
      <c r="H88" s="29"/>
      <c r="I88" s="29"/>
      <c r="J88" s="29"/>
    </row>
    <row r="89" spans="1:10" ht="21.95" customHeight="1">
      <c r="A89" s="29"/>
      <c r="B89" s="29"/>
      <c r="C89" s="29"/>
      <c r="D89" s="29"/>
      <c r="E89" s="29"/>
      <c r="F89" s="29"/>
      <c r="G89" s="29"/>
      <c r="H89" s="29"/>
      <c r="I89" s="29"/>
      <c r="J89" s="29"/>
    </row>
  </sheetData>
  <mergeCells count="6">
    <mergeCell ref="A88:J89"/>
    <mergeCell ref="A1:J2"/>
    <mergeCell ref="A4:J4"/>
    <mergeCell ref="A62:J62"/>
    <mergeCell ref="A71:J72"/>
    <mergeCell ref="A83:C83"/>
  </mergeCells>
  <conditionalFormatting sqref="J10:J59">
    <cfRule type="dataBar" priority="1">
      <dataBar>
        <cfvo type="min"/>
        <cfvo type="max"/>
        <color rgb="FF166534"/>
      </dataBar>
    </cfRule>
    <cfRule type="dataBar" priority="2">
      <dataBar>
        <cfvo type="min"/>
        <cfvo type="max"/>
        <color rgb="FF166534"/>
      </dataBar>
      <extLst>
        <ext xmlns:x14="http://schemas.microsoft.com/office/spreadsheetml/2009/9/main" uri="{B025F937-C7B1-47D3-B67F-A62EFF666E3E}">
          <x14:id>{14FDC8CC-994F-404E-F26F-1F2A211E025D}</x14:id>
        </ext>
      </extLst>
    </cfRule>
  </conditionalFormatting>
  <dataValidations count="3">
    <dataValidation type="list" sqref="F10:F59" xr:uid="{00000000-0002-0000-0000-000001000000}">
      <formula1>"Feminino,Masculino"</formula1>
    </dataValidation>
    <dataValidation type="list" sqref="G10:G59" xr:uid="{00000000-0002-0000-0000-000002000000}">
      <formula1>"Kata,Kumite,Ambos"</formula1>
    </dataValidation>
    <dataValidation sqref="B78:B81" xr:uid="{00000000-0002-0000-0000-000003000000}">
      <formula1>0</formula1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4FDC8CC-994F-404E-F26F-1F2A211E025D}">
            <x14:dataBar>
              <x14:cfvo type="min"/>
              <x14:cfvo type="max"/>
              <x14:negativeFillColor auto="1"/>
              <x14:axisColor auto="1"/>
            </x14:dataBar>
          </x14:cfRule>
          <xm:sqref>J10:J59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xr:uid="{00000000-0002-0000-0000-000000000000}">
          <x14:formula1>
            <xm:f>Configuração!$D$2:$D$12</xm:f>
          </x14:formula1>
          <xm:sqref>H5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"/>
  <sheetViews>
    <sheetView workbookViewId="0">
      <selection activeCell="D7" sqref="D7"/>
    </sheetView>
  </sheetViews>
  <sheetFormatPr defaultRowHeight="14.25"/>
  <cols>
    <col min="1" max="1" width="28" customWidth="1"/>
    <col min="2" max="2" width="42" customWidth="1"/>
    <col min="4" max="4" width="22" customWidth="1"/>
  </cols>
  <sheetData>
    <row r="1" spans="1:4" ht="16.5">
      <c r="A1" s="30" t="s">
        <v>62</v>
      </c>
      <c r="B1" s="30"/>
      <c r="D1" s="3" t="s">
        <v>63</v>
      </c>
    </row>
    <row r="2" spans="1:4" ht="15">
      <c r="A2" s="1" t="s">
        <v>47</v>
      </c>
      <c r="B2" s="12">
        <v>700</v>
      </c>
      <c r="D2" t="s">
        <v>64</v>
      </c>
    </row>
    <row r="3" spans="1:4" ht="15">
      <c r="A3" s="1" t="s">
        <v>49</v>
      </c>
      <c r="B3" s="12">
        <v>600</v>
      </c>
      <c r="D3" t="s">
        <v>65</v>
      </c>
    </row>
    <row r="4" spans="1:4" ht="15">
      <c r="A4" s="1" t="s">
        <v>51</v>
      </c>
      <c r="B4" s="12">
        <v>600</v>
      </c>
      <c r="D4" t="s">
        <v>66</v>
      </c>
    </row>
    <row r="5" spans="1:4" ht="15">
      <c r="A5" s="1" t="s">
        <v>52</v>
      </c>
      <c r="B5" s="12">
        <v>1000</v>
      </c>
      <c r="D5" t="s">
        <v>67</v>
      </c>
    </row>
    <row r="6" spans="1:4" ht="15">
      <c r="A6" s="1" t="s">
        <v>53</v>
      </c>
      <c r="B6" s="12">
        <v>1500</v>
      </c>
      <c r="D6" t="s">
        <v>68</v>
      </c>
    </row>
    <row r="7" spans="1:4" ht="15">
      <c r="A7" s="4" t="s">
        <v>55</v>
      </c>
      <c r="B7" s="13">
        <v>1500</v>
      </c>
      <c r="D7" t="s">
        <v>69</v>
      </c>
    </row>
    <row r="8" spans="1:4" ht="15">
      <c r="A8" s="1" t="s">
        <v>70</v>
      </c>
      <c r="B8" s="14">
        <v>100</v>
      </c>
      <c r="D8" t="s">
        <v>71</v>
      </c>
    </row>
    <row r="9" spans="1:4" ht="15">
      <c r="A9" s="1" t="s">
        <v>72</v>
      </c>
      <c r="B9" s="14">
        <v>1500</v>
      </c>
      <c r="D9" t="s">
        <v>73</v>
      </c>
    </row>
    <row r="10" spans="1:4">
      <c r="B10" s="5"/>
      <c r="D10" t="s">
        <v>74</v>
      </c>
    </row>
    <row r="11" spans="1:4" ht="15">
      <c r="A11" s="15" t="s">
        <v>75</v>
      </c>
      <c r="B11" s="15"/>
      <c r="D11" t="s">
        <v>76</v>
      </c>
    </row>
    <row r="12" spans="1:4" ht="28.5">
      <c r="A12" t="s">
        <v>77</v>
      </c>
      <c r="B12" s="5" t="s">
        <v>78</v>
      </c>
      <c r="D12" t="s">
        <v>79</v>
      </c>
    </row>
    <row r="13" spans="1:4" ht="28.5">
      <c r="A13" t="s">
        <v>80</v>
      </c>
      <c r="B13" s="5" t="s">
        <v>81</v>
      </c>
    </row>
    <row r="14" spans="1:4" ht="28.5">
      <c r="A14" t="s">
        <v>82</v>
      </c>
      <c r="B14" s="5" t="s">
        <v>83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Inscrição de Atletas</vt:lpstr>
      <vt:lpstr>Configuração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Delcio Chadreca</dc:creator>
  <cp:lastModifiedBy>Delcio Chadreca</cp:lastModifiedBy>
  <dcterms:created xsi:type="dcterms:W3CDTF">2026-07-22T21:53:16Z</dcterms:created>
  <dcterms:modified xsi:type="dcterms:W3CDTF">2026-07-22T22:00:20Z</dcterms:modified>
</cp:coreProperties>
</file>